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2515" windowHeight="1056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E13" i="1"/>
  <c r="E14" s="1"/>
  <c r="E16"/>
  <c r="E15" s="1"/>
  <c r="B12"/>
  <c r="B13" s="1"/>
  <c r="E17" l="1"/>
  <c r="B16"/>
  <c r="B17" s="1"/>
  <c r="B14"/>
  <c r="B15"/>
  <c r="B18" s="1"/>
  <c r="B19" l="1"/>
</calcChain>
</file>

<file path=xl/sharedStrings.xml><?xml version="1.0" encoding="utf-8"?>
<sst xmlns="http://schemas.openxmlformats.org/spreadsheetml/2006/main" count="40" uniqueCount="40">
  <si>
    <t>power out wind turbine (MW)</t>
  </si>
  <si>
    <t>Cost of such turbine (mio€)</t>
  </si>
  <si>
    <t>power hours/day</t>
  </si>
  <si>
    <t>turbines needed</t>
  </si>
  <si>
    <t>rectgl. surface needed for turbine (m2)</t>
  </si>
  <si>
    <t>surface needed (km2)</t>
  </si>
  <si>
    <t>reference areas (km2)</t>
  </si>
  <si>
    <t>hamburg</t>
  </si>
  <si>
    <t>berlin</t>
  </si>
  <si>
    <t>saarland</t>
  </si>
  <si>
    <t>luxemburg</t>
  </si>
  <si>
    <t># fasteners/turbine</t>
  </si>
  <si>
    <t>hours/fastner by vibro (h)</t>
  </si>
  <si>
    <t>vibro working weeks 24/7</t>
  </si>
  <si>
    <t>#vibros</t>
  </si>
  <si>
    <t>install years</t>
  </si>
  <si>
    <t>cost of vibro (mio€)</t>
  </si>
  <si>
    <t>cost of turbines (mio €)</t>
  </si>
  <si>
    <t>total cost vibros (depr) and turbines (Mia€)</t>
  </si>
  <si>
    <t>cost/year ref install years (Mia€)</t>
  </si>
  <si>
    <t>power gen/turbine/year (MWh)</t>
  </si>
  <si>
    <t>wind:</t>
  </si>
  <si>
    <t>solar:</t>
  </si>
  <si>
    <t>half usable roof size (m2)</t>
  </si>
  <si>
    <t>% on top for Multiflats&amp;com (%)</t>
  </si>
  <si>
    <t>irradiation (kWh/m2/y)</t>
  </si>
  <si>
    <t>demanded Wind- TWh/year (TWh)</t>
  </si>
  <si>
    <t>demanded solar-TWh/year (TWh)</t>
  </si>
  <si>
    <t>TWh /y produced (TWh)</t>
  </si>
  <si>
    <t>solar-panel-eta (nu %)</t>
  </si>
  <si>
    <t>solar-panel-€/m2 (€)</t>
  </si>
  <si>
    <t>solar TWh already installed on roofs (TWh)</t>
  </si>
  <si>
    <t>solar TWh already installed on land (TWh)</t>
  </si>
  <si>
    <t>#Houses new install (mio EFH)</t>
  </si>
  <si>
    <t>new install cost (Mio€)</t>
  </si>
  <si>
    <t>new install panels (km2)</t>
  </si>
  <si>
    <t>new install TWh (TWh)</t>
  </si>
  <si>
    <t>installable on land (km2)</t>
  </si>
  <si>
    <t>% of TWh/y demanded</t>
  </si>
  <si>
    <t>But do we need that? According to the German saying: why wander into the distance when the good is so close: Why not "just" vertically bore 10-20km via LASER/microwave, pump water into a detected cavity and send the 200-400°C hot vapor to a turbine? Mother Earth serves us well and has enough energy, dont look into stars, look below your feet!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</si>
</sst>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2"/>
      <name val="Inheri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/>
    <xf numFmtId="1" fontId="0" fillId="0" borderId="0" xfId="0" applyNumberFormat="1" applyProtection="1"/>
    <xf numFmtId="0" fontId="2" fillId="0" borderId="0" xfId="1" applyAlignment="1" applyProtection="1"/>
    <xf numFmtId="0" fontId="1" fillId="0" borderId="0" xfId="0" applyFont="1" applyProtection="1"/>
    <xf numFmtId="1" fontId="1" fillId="0" borderId="0" xfId="0" applyNumberFormat="1" applyFont="1" applyProtection="1">
      <protection locked="0"/>
    </xf>
    <xf numFmtId="0" fontId="3" fillId="2" borderId="0" xfId="0" applyFont="1" applyFill="1" applyAlignment="1">
      <alignment horizontal="center" wrapText="1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iusthingks.com/Uploads/ewall34-1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1924050</xdr:colOff>
      <xdr:row>5</xdr:row>
      <xdr:rowOff>38100</xdr:rowOff>
    </xdr:from>
    <xdr:to>
      <xdr:col>1</xdr:col>
      <xdr:colOff>293177</xdr:colOff>
      <xdr:row>13</xdr:row>
      <xdr:rowOff>85725</xdr:rowOff>
    </xdr:to>
    <xdr:pic>
      <xdr:nvPicPr>
        <xdr:cNvPr id="2" name="Grafik 1" descr="ewall34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24050" y="800100"/>
          <a:ext cx="1207577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industry.org/how_much_do_wind_turbines_cost" TargetMode="External"/><Relationship Id="rId2" Type="http://schemas.openxmlformats.org/officeDocument/2006/relationships/hyperlink" Target="https://www.intelstor.com/returnoncapital" TargetMode="External"/><Relationship Id="rId1" Type="http://schemas.openxmlformats.org/officeDocument/2006/relationships/hyperlink" Target="https://www.google.com/search?q=energieverbrauch+deutschland&amp;sxsrf=ALeKk03keRBjTUm0jDgitUhcJ-jdW2NJAg:1626535343486&amp;source=lnms&amp;tbm=isch&amp;sa=X&amp;ved=2ahUKEwjspfOqtOrxAhUUglwKHWFjC4UQ_AUoAXoECAEQAw&amp;biw=1522&amp;bih=780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D22" sqref="D22"/>
    </sheetView>
  </sheetViews>
  <sheetFormatPr baseColWidth="10" defaultRowHeight="15"/>
  <cols>
    <col min="1" max="1" width="42.5703125" style="2" customWidth="1"/>
    <col min="2" max="3" width="11.42578125" style="2"/>
    <col min="4" max="4" width="40.28515625" style="2" customWidth="1"/>
    <col min="5" max="5" width="9.5703125" style="2" customWidth="1"/>
    <col min="6" max="7" width="11.42578125" style="2"/>
    <col min="8" max="8" width="24.85546875" style="2" customWidth="1"/>
    <col min="9" max="16384" width="11.42578125" style="2"/>
  </cols>
  <sheetData>
    <row r="1" spans="1:9">
      <c r="A1" s="2" t="s">
        <v>21</v>
      </c>
      <c r="D1" s="2" t="s">
        <v>22</v>
      </c>
    </row>
    <row r="2" spans="1:9">
      <c r="A2" s="4" t="s">
        <v>26</v>
      </c>
      <c r="B2" s="1">
        <v>500</v>
      </c>
      <c r="D2" s="2" t="s">
        <v>27</v>
      </c>
      <c r="E2" s="1">
        <v>500</v>
      </c>
      <c r="I2" s="5"/>
    </row>
    <row r="3" spans="1:9">
      <c r="A3" s="4" t="s">
        <v>0</v>
      </c>
      <c r="B3" s="1">
        <v>2</v>
      </c>
      <c r="D3" s="2" t="s">
        <v>33</v>
      </c>
      <c r="E3" s="1">
        <v>10</v>
      </c>
      <c r="I3" s="5"/>
    </row>
    <row r="4" spans="1:9">
      <c r="A4" s="4" t="s">
        <v>1</v>
      </c>
      <c r="B4" s="1">
        <v>4</v>
      </c>
      <c r="D4" s="2" t="s">
        <v>23</v>
      </c>
      <c r="E4" s="1">
        <v>50</v>
      </c>
      <c r="I4" s="5"/>
    </row>
    <row r="5" spans="1:9">
      <c r="A5" s="2" t="s">
        <v>4</v>
      </c>
      <c r="B5" s="1">
        <v>10000</v>
      </c>
      <c r="D5" s="2" t="s">
        <v>24</v>
      </c>
      <c r="E5" s="1">
        <v>100</v>
      </c>
      <c r="I5" s="5"/>
    </row>
    <row r="6" spans="1:9">
      <c r="A6" s="2" t="s">
        <v>2</v>
      </c>
      <c r="B6" s="1">
        <v>10</v>
      </c>
      <c r="D6" s="2" t="s">
        <v>37</v>
      </c>
      <c r="E6" s="1">
        <v>5</v>
      </c>
      <c r="I6" s="5"/>
    </row>
    <row r="7" spans="1:9">
      <c r="A7" s="2" t="s">
        <v>11</v>
      </c>
      <c r="B7" s="1">
        <v>20</v>
      </c>
      <c r="D7" s="2" t="s">
        <v>25</v>
      </c>
      <c r="E7" s="1">
        <v>1000</v>
      </c>
      <c r="I7" s="5"/>
    </row>
    <row r="8" spans="1:9">
      <c r="A8" s="2" t="s">
        <v>12</v>
      </c>
      <c r="B8" s="1">
        <v>5</v>
      </c>
      <c r="D8" s="2" t="s">
        <v>29</v>
      </c>
      <c r="E8" s="1">
        <v>33</v>
      </c>
    </row>
    <row r="9" spans="1:9">
      <c r="A9" s="2" t="s">
        <v>14</v>
      </c>
      <c r="B9" s="1">
        <v>111</v>
      </c>
      <c r="D9" s="2" t="s">
        <v>30</v>
      </c>
      <c r="E9" s="1">
        <v>2</v>
      </c>
      <c r="I9" s="3"/>
    </row>
    <row r="10" spans="1:9">
      <c r="A10" s="2" t="s">
        <v>16</v>
      </c>
      <c r="B10" s="1">
        <v>1</v>
      </c>
      <c r="D10" s="2" t="s">
        <v>31</v>
      </c>
      <c r="E10" s="6">
        <v>100</v>
      </c>
    </row>
    <row r="11" spans="1:9">
      <c r="D11" s="2" t="s">
        <v>32</v>
      </c>
      <c r="E11" s="1">
        <v>50</v>
      </c>
    </row>
    <row r="12" spans="1:9">
      <c r="A12" s="2" t="s">
        <v>20</v>
      </c>
      <c r="B12" s="2">
        <f>365*B6*B3</f>
        <v>7300</v>
      </c>
      <c r="E12" s="5"/>
    </row>
    <row r="13" spans="1:9">
      <c r="A13" s="2" t="s">
        <v>3</v>
      </c>
      <c r="B13" s="3">
        <f>B2*1000000/B12</f>
        <v>68493.150684931505</v>
      </c>
      <c r="D13" s="2" t="s">
        <v>28</v>
      </c>
      <c r="E13" s="3">
        <f>((E3*E4)+(E3*E4*E5/100)+E6)*E7*E8/100000+E10+E11</f>
        <v>481.65</v>
      </c>
    </row>
    <row r="14" spans="1:9">
      <c r="A14" s="2" t="s">
        <v>5</v>
      </c>
      <c r="B14" s="3">
        <f>B13*B5/1000000</f>
        <v>684.93150684931504</v>
      </c>
      <c r="D14" s="2" t="s">
        <v>36</v>
      </c>
      <c r="E14" s="3">
        <f>E13-E10-E11</f>
        <v>331.65</v>
      </c>
    </row>
    <row r="15" spans="1:9">
      <c r="A15" s="2" t="s">
        <v>17</v>
      </c>
      <c r="B15" s="3">
        <f>B13*B4</f>
        <v>273972.60273972602</v>
      </c>
      <c r="D15" s="2" t="s">
        <v>35</v>
      </c>
      <c r="E15" s="3">
        <f>E16/E9</f>
        <v>1005</v>
      </c>
    </row>
    <row r="16" spans="1:9">
      <c r="A16" s="2" t="s">
        <v>13</v>
      </c>
      <c r="B16" s="3">
        <f>B13*B7*B8/24/7</f>
        <v>40769.732550554465</v>
      </c>
      <c r="D16" s="2" t="s">
        <v>34</v>
      </c>
      <c r="E16" s="3">
        <f>((E3*E4+(E3*E4*E5/100))+E6)*E9</f>
        <v>2010</v>
      </c>
    </row>
    <row r="17" spans="1:5">
      <c r="A17" s="2" t="s">
        <v>15</v>
      </c>
      <c r="B17" s="3">
        <f>B16/B9/52</f>
        <v>7.0633632277467893</v>
      </c>
      <c r="D17" s="2" t="s">
        <v>38</v>
      </c>
      <c r="E17" s="3">
        <f>E13*100/E2</f>
        <v>96.33</v>
      </c>
    </row>
    <row r="18" spans="1:5">
      <c r="A18" s="2" t="s">
        <v>18</v>
      </c>
      <c r="B18" s="3">
        <f>B9*B10+B15/1000</f>
        <v>384.97260273972603</v>
      </c>
    </row>
    <row r="19" spans="1:5">
      <c r="A19" s="2" t="s">
        <v>19</v>
      </c>
      <c r="B19" s="3">
        <f>B18/B17</f>
        <v>54.502733376000002</v>
      </c>
    </row>
    <row r="20" spans="1:5">
      <c r="B20" s="3"/>
    </row>
    <row r="21" spans="1:5">
      <c r="A21" s="2" t="s">
        <v>6</v>
      </c>
    </row>
    <row r="22" spans="1:5">
      <c r="A22" s="2" t="s">
        <v>7</v>
      </c>
      <c r="B22" s="2">
        <v>750</v>
      </c>
    </row>
    <row r="23" spans="1:5">
      <c r="A23" s="2" t="s">
        <v>8</v>
      </c>
      <c r="B23" s="2">
        <v>900</v>
      </c>
    </row>
    <row r="24" spans="1:5">
      <c r="A24" s="2" t="s">
        <v>9</v>
      </c>
      <c r="B24" s="2">
        <v>2600</v>
      </c>
    </row>
    <row r="25" spans="1:5">
      <c r="A25" s="2" t="s">
        <v>10</v>
      </c>
      <c r="B25" s="2">
        <v>2600</v>
      </c>
    </row>
    <row r="27" spans="1:5">
      <c r="A27" s="7" t="s">
        <v>39</v>
      </c>
      <c r="B27" s="7"/>
      <c r="C27" s="7"/>
      <c r="D27" s="7"/>
      <c r="E27" s="7"/>
    </row>
    <row r="28" spans="1:5" ht="14.25" customHeight="1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</sheetData>
  <sheetProtection selectLockedCells="1"/>
  <mergeCells count="1">
    <mergeCell ref="A27:E29"/>
  </mergeCells>
  <hyperlinks>
    <hyperlink ref="A2" r:id="rId1" display="demanded TWh/year (TWh)"/>
    <hyperlink ref="A3" r:id="rId2"/>
    <hyperlink ref="A4" r:id="rId3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astrzduf wert</dc:creator>
  <cp:lastModifiedBy>Markus Ulrich</cp:lastModifiedBy>
  <dcterms:created xsi:type="dcterms:W3CDTF">2021-06-19T22:19:14Z</dcterms:created>
  <dcterms:modified xsi:type="dcterms:W3CDTF">2022-07-23T13:51:58Z</dcterms:modified>
</cp:coreProperties>
</file>